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Chi NS  2022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<sst xmlns="http://schemas.openxmlformats.org/spreadsheetml/2006/main" count="60" uniqueCount="54">
  <si>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Đơn vị: đồng</t>
  </si>
  <si>
    <t>Nội dung</t>
  </si>
  <si>
    <t>Dự toán</t>
  </si>
  <si>
    <t>Quyết toán</t>
  </si>
  <si>
    <t>So sánh (%)</t>
  </si>
  <si>
    <t>Tổng số</t>
  </si>
  <si>
    <t>ĐTPT</t>
  </si>
  <si>
    <t>TX</t>
  </si>
  <si>
    <t>8 = 5/2</t>
  </si>
  <si>
    <t>9 = 6/3</t>
  </si>
  <si>
    <t>10 = 7/4</t>
  </si>
  <si>
    <t>Tổng số chi</t>
  </si>
  <si>
    <t>1. Chi công tác dân quân tự vệ, trật tự an toàn xã hội</t>
  </si>
  <si>
    <t>- Chi dân quân tự vệ</t>
  </si>
  <si>
    <t>- Chi trật tự an toàn xã hội</t>
  </si>
  <si>
    <t>2. Chi giáo dục</t>
  </si>
  <si>
    <t>3. Chi ứng dụng, chuyển giao công nghệ</t>
  </si>
  <si>
    <t>4. Chi y tế</t>
  </si>
  <si>
    <t>5. Chi văn hóa, thông tin</t>
  </si>
  <si>
    <t>6. Chi phát thanh, truyền thanh</t>
  </si>
  <si>
    <t>7. Chi thể dục, thể thao</t>
  </si>
  <si>
    <t>8. Chi bảo vệ môi trường</t>
  </si>
  <si>
    <t>9. Chi các hoạt động kinh tế</t>
  </si>
  <si>
    <t>- Giao thông</t>
  </si>
  <si>
    <t>- Nông - lâm - thủy lợi - hải sản</t>
  </si>
  <si>
    <t>- Thị chính</t>
  </si>
  <si>
    <t>- Thương mại, du lịch</t>
  </si>
  <si>
    <t>- Các hoạt động kinh tế khác</t>
  </si>
  <si>
    <t>10. Chi quản lý Nhà nước, Đảng, đoàn thể</t>
  </si>
  <si>
    <t>11. Chi cho công tác xã hội</t>
  </si>
  <si>
    <t>- Trợ cấp hàng tháng cho cán bộ xã nghỉ việc theo chế độ quy định và trợ cấp khác</t>
  </si>
  <si>
    <t>- Hoạt động người có công với cách mạng</t>
  </si>
  <si>
    <t>- Khác</t>
  </si>
  <si>
    <t>12. Chi khác</t>
  </si>
  <si>
    <t>13. Dự phòng</t>
  </si>
  <si>
    <t>14. Chi chuyển nguồn sang ngân sách năm sau</t>
  </si>
  <si>
    <t>Trang 2</t>
  </si>
  <si>
    <t>10.1. Hội đồng nhân dân</t>
  </si>
  <si>
    <t>15.Nộp trả ngân sách cấp trên</t>
  </si>
  <si>
    <t>10.2. Quản lý Nhà nước</t>
  </si>
  <si>
    <t>10.3.Tuyên tuyền phổ biến giáo dục pháp luật</t>
  </si>
  <si>
    <t>10.4. Đảng Cộng sản Việt Nam</t>
  </si>
  <si>
    <t>10.5. Mặt trận Tổ quốc Việt Nam</t>
  </si>
  <si>
    <t>10.6. Đoàn Thanh niên Cộng sản HCM</t>
  </si>
  <si>
    <t>10.7. Hội Liên hiệp Phụ nữ</t>
  </si>
  <si>
    <t>10.8. Hội Cựu chiến binh</t>
  </si>
  <si>
    <t>10.9. Hội Nông dân</t>
  </si>
  <si>
    <t>10.10. Chi các tổ chức XH khác</t>
  </si>
  <si>
    <t xml:space="preserve"> QUYẾT TOÁN CHI NGÂN SÁCH XÃ NĂM 2022</t>
  </si>
  <si>
    <t xml:space="preserve">  XÃ THUẬN LỘC</t>
  </si>
  <si>
    <t>UỶ BAN NHÂN DÂN</t>
  </si>
  <si>
    <t>Biểu số 118/CK TC-NSNN</t>
  </si>
  <si>
    <t>(Quyết toán đã được Hội đồng nhân dân phê chuẩn )</t>
  </si>
  <si>
    <t>Trong đó: Quỹ lương và các khoản đóng góp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</si>
</sst>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1"/>
    </font>
    <font>
      <b/>
      <sz val="11.25"/>
      <color indexed="8"/>
      <name val="Times New Roman"/>
      <family val="1"/>
    </font>
    <font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75"/>
      <color indexed="8"/>
      <name val="Arial Narrow"/>
      <family val="2"/>
    </font>
    <font>
      <sz val="9.75"/>
      <color indexed="8"/>
      <name val="Arial Narrow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wrapText="1" shrinkToFi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" fontId="13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2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6" fillId="33" borderId="0" xfId="0" applyFont="1" applyFill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3" borderId="14" xfId="0" applyFont="1" applyFill="1" applyBorder="1" applyAlignment="1" applyProtection="1">
      <alignment horizontal="left" vertical="center" wrapText="1" shrinkToFit="1"/>
      <protection locked="0"/>
    </xf>
    <xf numFmtId="0" fontId="8" fillId="33" borderId="15" xfId="0" applyFont="1" applyFill="1" applyBorder="1" applyAlignment="1" applyProtection="1">
      <alignment horizontal="left" vertical="center" wrapText="1" shrinkToFit="1"/>
      <protection locked="0"/>
    </xf>
    <xf numFmtId="3" fontId="10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1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12" fillId="33" borderId="0" xfId="0" applyFont="1" applyFill="1" applyAlignment="1" applyProtection="1">
      <alignment horizontal="center" vertical="top" wrapText="1" shrinkToFit="1"/>
      <protection locked="0"/>
    </xf>
    <xf numFmtId="0" fontId="14" fillId="33" borderId="0" xfId="0" applyFont="1" applyFill="1" applyAlignment="1" applyProtection="1">
      <alignment horizontal="center" wrapText="1" shrinkToFi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3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85750" y="428625"/>
          <a:ext cx="7620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1">
      <selection activeCell="L2" sqref="L2:S2"/>
    </sheetView>
  </sheetViews>
  <sheetFormatPr defaultColWidth="9.33203125" defaultRowHeight="12.75"/>
  <cols>
    <col min="1" max="1" width="3.16015625" style="0" customWidth="1"/>
    <col min="2" max="2" width="1.0078125" style="0" customWidth="1"/>
    <col min="3" max="3" width="13.33203125" style="0" customWidth="1"/>
    <col min="4" max="4" width="0.4921875" style="0" customWidth="1"/>
    <col min="5" max="5" width="34.16015625" style="0" customWidth="1"/>
    <col min="6" max="6" width="5.16015625" style="0" customWidth="1"/>
    <col min="7" max="7" width="0.4921875" style="0" customWidth="1"/>
    <col min="8" max="8" width="8.83203125" style="0" customWidth="1"/>
    <col min="9" max="10" width="14.16015625" style="0" customWidth="1"/>
    <col min="11" max="11" width="14.66015625" style="0" customWidth="1"/>
    <col min="12" max="12" width="14.16015625" style="0" customWidth="1"/>
    <col min="13" max="13" width="3" style="0" customWidth="1"/>
    <col min="14" max="14" width="1.83203125" style="0" customWidth="1"/>
    <col min="15" max="15" width="8.83203125" style="0" customWidth="1"/>
    <col min="16" max="16" width="11.33203125" style="0" customWidth="1"/>
    <col min="17" max="18" width="0.1640625" style="0" customWidth="1"/>
    <col min="19" max="19" width="10.33203125" style="0" customWidth="1"/>
    <col min="20" max="20" width="3" style="0" customWidth="1"/>
    <col min="21" max="21" width="5.16015625" style="0" customWidth="1"/>
    <col min="23" max="24" width="15" style="0" bestFit="1" customWidth="1"/>
  </cols>
  <sheetData>
    <row r="1" spans="1:5" ht="16.5" customHeight="1">
      <c r="A1" s="37" t="s">
        <v>50</v>
      </c>
      <c r="B1" s="37"/>
      <c r="C1" s="37"/>
      <c r="D1" s="37"/>
      <c r="E1" s="37"/>
    </row>
    <row r="2" spans="1:19" ht="17.25" customHeight="1">
      <c r="A2" s="37" t="s">
        <v>49</v>
      </c>
      <c r="B2" s="37"/>
      <c r="C2" s="37"/>
      <c r="D2" s="37"/>
      <c r="E2" s="37"/>
      <c r="L2" s="38" t="s">
        <v>51</v>
      </c>
      <c r="M2" s="38"/>
      <c r="N2" s="38"/>
      <c r="O2" s="38"/>
      <c r="P2" s="38"/>
      <c r="Q2" s="38"/>
      <c r="R2" s="38"/>
      <c r="S2" s="38"/>
    </row>
    <row r="3" spans="1:22" ht="23.25" customHeight="1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"/>
    </row>
    <row r="4" spans="1:22" ht="16.5" customHeight="1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1"/>
    </row>
    <row r="5" spans="2:22" ht="20.25" customHeight="1">
      <c r="B5" s="39" t="s">
        <v>52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"/>
    </row>
    <row r="6" spans="1:22" ht="11.25" customHeight="1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"/>
    </row>
    <row r="7" spans="1:22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4" t="s">
        <v>0</v>
      </c>
      <c r="S7" s="14"/>
      <c r="T7" s="14"/>
      <c r="U7" s="14"/>
      <c r="V7" s="1"/>
    </row>
    <row r="8" spans="1:22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"/>
    </row>
    <row r="9" spans="2:22" ht="18.75" customHeight="1">
      <c r="B9" s="15" t="s">
        <v>1</v>
      </c>
      <c r="C9" s="15"/>
      <c r="D9" s="15"/>
      <c r="E9" s="15"/>
      <c r="F9" s="16" t="s">
        <v>2</v>
      </c>
      <c r="G9" s="16"/>
      <c r="H9" s="16"/>
      <c r="I9" s="16"/>
      <c r="J9" s="16"/>
      <c r="K9" s="15" t="s">
        <v>3</v>
      </c>
      <c r="L9" s="15"/>
      <c r="M9" s="15"/>
      <c r="N9" s="15"/>
      <c r="O9" s="15"/>
      <c r="P9" s="15" t="s">
        <v>4</v>
      </c>
      <c r="Q9" s="15"/>
      <c r="R9" s="15"/>
      <c r="S9" s="15"/>
      <c r="T9" s="15"/>
      <c r="U9" s="15"/>
      <c r="V9" s="1"/>
    </row>
    <row r="10" spans="2:21" ht="18.75" customHeight="1">
      <c r="B10" s="15"/>
      <c r="C10" s="15"/>
      <c r="D10" s="15"/>
      <c r="E10" s="15"/>
      <c r="F10" s="15" t="s">
        <v>5</v>
      </c>
      <c r="G10" s="15"/>
      <c r="H10" s="15"/>
      <c r="I10" s="2" t="s">
        <v>6</v>
      </c>
      <c r="J10" s="2" t="s">
        <v>7</v>
      </c>
      <c r="K10" s="2" t="s">
        <v>5</v>
      </c>
      <c r="L10" s="2" t="s">
        <v>6</v>
      </c>
      <c r="M10" s="15" t="s">
        <v>7</v>
      </c>
      <c r="N10" s="15"/>
      <c r="O10" s="15"/>
      <c r="P10" s="15" t="s">
        <v>5</v>
      </c>
      <c r="Q10" s="15"/>
      <c r="R10" s="15"/>
      <c r="S10" s="2" t="s">
        <v>6</v>
      </c>
      <c r="T10" s="15" t="s">
        <v>7</v>
      </c>
      <c r="U10" s="15"/>
    </row>
    <row r="11" spans="2:21" ht="15" customHeight="1">
      <c r="B11" s="17">
        <v>1</v>
      </c>
      <c r="C11" s="17"/>
      <c r="D11" s="17"/>
      <c r="E11" s="17"/>
      <c r="F11" s="17">
        <v>2</v>
      </c>
      <c r="G11" s="17"/>
      <c r="H11" s="17"/>
      <c r="I11" s="3">
        <v>3</v>
      </c>
      <c r="J11" s="3">
        <v>4</v>
      </c>
      <c r="K11" s="3">
        <v>5</v>
      </c>
      <c r="L11" s="3">
        <v>6</v>
      </c>
      <c r="M11" s="17">
        <v>7</v>
      </c>
      <c r="N11" s="17"/>
      <c r="O11" s="17"/>
      <c r="P11" s="17" t="s">
        <v>8</v>
      </c>
      <c r="Q11" s="17"/>
      <c r="R11" s="17"/>
      <c r="S11" s="3" t="s">
        <v>9</v>
      </c>
      <c r="T11" s="17" t="s">
        <v>10</v>
      </c>
      <c r="U11" s="17"/>
    </row>
    <row r="12" spans="2:23" s="7" customFormat="1" ht="16.5" customHeight="1">
      <c r="B12" s="18" t="s">
        <v>11</v>
      </c>
      <c r="C12" s="18"/>
      <c r="D12" s="18"/>
      <c r="E12" s="18"/>
      <c r="F12" s="19">
        <f>I12+J12</f>
        <v>4739332000</v>
      </c>
      <c r="G12" s="19"/>
      <c r="H12" s="19"/>
      <c r="I12" s="4">
        <f>I23+I29</f>
        <v>200000000</v>
      </c>
      <c r="J12" s="4">
        <f>J13+J16+J17+J18+J19+J20+J21+J22+J29+J41+J45+J46+J47+J48-100000000</f>
        <v>4539332000</v>
      </c>
      <c r="K12" s="4">
        <f>L12+M12</f>
        <v>17973973301</v>
      </c>
      <c r="L12" s="4">
        <f>L16+L18+L23+L29+L47</f>
        <v>10018112850</v>
      </c>
      <c r="M12" s="19">
        <f>M13+M16+M17+M18+M19+M20+M21+M22+M23+M29+M41+M45+M46+M47+M48</f>
        <v>7955860451</v>
      </c>
      <c r="N12" s="19"/>
      <c r="O12" s="19"/>
      <c r="P12" s="20">
        <f>K12/F12*100</f>
        <v>379.251196181234</v>
      </c>
      <c r="Q12" s="20"/>
      <c r="R12" s="20"/>
      <c r="S12" s="9">
        <f>L12/I12*100</f>
        <v>5009.056425</v>
      </c>
      <c r="T12" s="21">
        <f>M12/J12*100</f>
        <v>175.2650048729637</v>
      </c>
      <c r="U12" s="21"/>
      <c r="V12" s="6"/>
      <c r="W12" s="11"/>
    </row>
    <row r="13" spans="2:22" s="7" customFormat="1" ht="18.75" customHeight="1">
      <c r="B13" s="18" t="s">
        <v>12</v>
      </c>
      <c r="C13" s="18"/>
      <c r="D13" s="18"/>
      <c r="E13" s="18"/>
      <c r="F13" s="19">
        <f>I13+J13</f>
        <v>405062000</v>
      </c>
      <c r="G13" s="19"/>
      <c r="H13" s="19"/>
      <c r="I13" s="4"/>
      <c r="J13" s="4">
        <f>J14+J15</f>
        <v>405062000</v>
      </c>
      <c r="K13" s="4">
        <v>337715168</v>
      </c>
      <c r="L13" s="4"/>
      <c r="M13" s="19">
        <v>337715168</v>
      </c>
      <c r="N13" s="19"/>
      <c r="O13" s="19"/>
      <c r="P13" s="20">
        <f aca="true" t="shared" si="0" ref="P13:P43">K13/F13*100</f>
        <v>83.37369785366191</v>
      </c>
      <c r="Q13" s="20"/>
      <c r="R13" s="20"/>
      <c r="S13" s="9"/>
      <c r="T13" s="21">
        <f aca="true" t="shared" si="1" ref="T13:T43">M13/J13*100</f>
        <v>83.37369785366191</v>
      </c>
      <c r="U13" s="21"/>
      <c r="V13" s="6"/>
    </row>
    <row r="14" spans="2:22" ht="16.5" customHeight="1">
      <c r="B14" s="22" t="s">
        <v>13</v>
      </c>
      <c r="C14" s="22"/>
      <c r="D14" s="22"/>
      <c r="E14" s="22"/>
      <c r="F14" s="23">
        <f aca="true" t="shared" si="2" ref="F14:F19">I14+J14</f>
        <v>345062000</v>
      </c>
      <c r="G14" s="23"/>
      <c r="H14" s="23"/>
      <c r="I14" s="5"/>
      <c r="J14" s="5">
        <f>205062000+140000000</f>
        <v>345062000</v>
      </c>
      <c r="K14" s="5">
        <v>287735168</v>
      </c>
      <c r="L14" s="5"/>
      <c r="M14" s="23">
        <v>287735168</v>
      </c>
      <c r="N14" s="23"/>
      <c r="O14" s="23"/>
      <c r="P14" s="24">
        <f t="shared" si="0"/>
        <v>83.38651256875576</v>
      </c>
      <c r="Q14" s="24"/>
      <c r="R14" s="24"/>
      <c r="S14" s="10"/>
      <c r="T14" s="25">
        <f t="shared" si="1"/>
        <v>83.38651256875576</v>
      </c>
      <c r="U14" s="25"/>
      <c r="V14" s="1"/>
    </row>
    <row r="15" spans="2:22" ht="16.5" customHeight="1">
      <c r="B15" s="22" t="s">
        <v>14</v>
      </c>
      <c r="C15" s="22"/>
      <c r="D15" s="22"/>
      <c r="E15" s="22"/>
      <c r="F15" s="23">
        <f t="shared" si="2"/>
        <v>60000000</v>
      </c>
      <c r="G15" s="23"/>
      <c r="H15" s="23"/>
      <c r="I15" s="5"/>
      <c r="J15" s="5">
        <v>60000000</v>
      </c>
      <c r="K15" s="5">
        <v>49980000</v>
      </c>
      <c r="L15" s="5"/>
      <c r="M15" s="23">
        <v>49980000</v>
      </c>
      <c r="N15" s="23"/>
      <c r="O15" s="23"/>
      <c r="P15" s="24">
        <f t="shared" si="0"/>
        <v>83.3</v>
      </c>
      <c r="Q15" s="24"/>
      <c r="R15" s="24"/>
      <c r="S15" s="10"/>
      <c r="T15" s="25">
        <f t="shared" si="1"/>
        <v>83.3</v>
      </c>
      <c r="U15" s="25"/>
      <c r="V15" s="1"/>
    </row>
    <row r="16" spans="2:22" s="7" customFormat="1" ht="16.5" customHeight="1">
      <c r="B16" s="18" t="s">
        <v>15</v>
      </c>
      <c r="C16" s="18"/>
      <c r="D16" s="18"/>
      <c r="E16" s="18"/>
      <c r="F16" s="19">
        <f t="shared" si="2"/>
        <v>15000000</v>
      </c>
      <c r="G16" s="19"/>
      <c r="H16" s="19"/>
      <c r="I16" s="4"/>
      <c r="J16" s="4">
        <v>15000000</v>
      </c>
      <c r="K16" s="4">
        <v>445709600</v>
      </c>
      <c r="L16" s="4">
        <v>445709600</v>
      </c>
      <c r="M16" s="19"/>
      <c r="N16" s="19"/>
      <c r="O16" s="19"/>
      <c r="P16" s="20">
        <f t="shared" si="0"/>
        <v>2971.3973333333333</v>
      </c>
      <c r="Q16" s="20"/>
      <c r="R16" s="20"/>
      <c r="S16" s="9"/>
      <c r="T16" s="21"/>
      <c r="U16" s="21"/>
      <c r="V16" s="6"/>
    </row>
    <row r="17" spans="2:22" s="7" customFormat="1" ht="16.5" customHeight="1">
      <c r="B17" s="18" t="s">
        <v>16</v>
      </c>
      <c r="C17" s="18"/>
      <c r="D17" s="18"/>
      <c r="E17" s="18"/>
      <c r="F17" s="19">
        <f t="shared" si="2"/>
        <v>20000000</v>
      </c>
      <c r="G17" s="19"/>
      <c r="H17" s="19"/>
      <c r="I17" s="4"/>
      <c r="J17" s="4">
        <v>20000000</v>
      </c>
      <c r="K17" s="4"/>
      <c r="L17" s="4"/>
      <c r="M17" s="19"/>
      <c r="N17" s="19"/>
      <c r="O17" s="19"/>
      <c r="P17" s="20"/>
      <c r="Q17" s="20"/>
      <c r="R17" s="20"/>
      <c r="S17" s="9"/>
      <c r="T17" s="21"/>
      <c r="U17" s="21"/>
      <c r="V17" s="6"/>
    </row>
    <row r="18" spans="2:22" s="7" customFormat="1" ht="16.5" customHeight="1">
      <c r="B18" s="18" t="s">
        <v>17</v>
      </c>
      <c r="C18" s="18"/>
      <c r="D18" s="18"/>
      <c r="E18" s="18"/>
      <c r="F18" s="19"/>
      <c r="G18" s="19"/>
      <c r="H18" s="19"/>
      <c r="I18" s="4"/>
      <c r="J18" s="4"/>
      <c r="K18" s="4">
        <v>56211000</v>
      </c>
      <c r="L18" s="4">
        <v>50561000</v>
      </c>
      <c r="M18" s="19">
        <v>5650000</v>
      </c>
      <c r="N18" s="19"/>
      <c r="O18" s="19"/>
      <c r="P18" s="20"/>
      <c r="Q18" s="20"/>
      <c r="R18" s="20"/>
      <c r="S18" s="9"/>
      <c r="T18" s="21"/>
      <c r="U18" s="21"/>
      <c r="V18" s="6"/>
    </row>
    <row r="19" spans="2:22" s="7" customFormat="1" ht="16.5" customHeight="1">
      <c r="B19" s="18" t="s">
        <v>18</v>
      </c>
      <c r="C19" s="18"/>
      <c r="D19" s="18"/>
      <c r="E19" s="18"/>
      <c r="F19" s="19">
        <f t="shared" si="2"/>
        <v>35000000</v>
      </c>
      <c r="G19" s="19"/>
      <c r="H19" s="19"/>
      <c r="I19" s="4"/>
      <c r="J19" s="4">
        <v>35000000</v>
      </c>
      <c r="K19" s="4">
        <v>25497000</v>
      </c>
      <c r="L19" s="4"/>
      <c r="M19" s="19">
        <v>25497000</v>
      </c>
      <c r="N19" s="19"/>
      <c r="O19" s="19"/>
      <c r="P19" s="20">
        <f t="shared" si="0"/>
        <v>72.84857142857143</v>
      </c>
      <c r="Q19" s="20"/>
      <c r="R19" s="20"/>
      <c r="S19" s="9"/>
      <c r="T19" s="21">
        <f t="shared" si="1"/>
        <v>72.84857142857143</v>
      </c>
      <c r="U19" s="21"/>
      <c r="V19" s="6"/>
    </row>
    <row r="20" spans="2:22" s="7" customFormat="1" ht="16.5" customHeight="1">
      <c r="B20" s="18" t="s">
        <v>19</v>
      </c>
      <c r="C20" s="18"/>
      <c r="D20" s="18"/>
      <c r="E20" s="18"/>
      <c r="F20" s="19">
        <f>I20+J20</f>
        <v>30000000</v>
      </c>
      <c r="G20" s="19"/>
      <c r="H20" s="19"/>
      <c r="I20" s="4"/>
      <c r="J20" s="4">
        <v>30000000</v>
      </c>
      <c r="K20" s="4"/>
      <c r="L20" s="4"/>
      <c r="M20" s="19"/>
      <c r="N20" s="19"/>
      <c r="O20" s="19"/>
      <c r="P20" s="20"/>
      <c r="Q20" s="20"/>
      <c r="R20" s="20"/>
      <c r="S20" s="9"/>
      <c r="T20" s="21"/>
      <c r="U20" s="21"/>
      <c r="V20" s="6"/>
    </row>
    <row r="21" spans="2:22" s="7" customFormat="1" ht="16.5" customHeight="1">
      <c r="B21" s="18" t="s">
        <v>20</v>
      </c>
      <c r="C21" s="18"/>
      <c r="D21" s="18"/>
      <c r="E21" s="18"/>
      <c r="F21" s="19">
        <f>I21+J21</f>
        <v>70000000</v>
      </c>
      <c r="G21" s="19"/>
      <c r="H21" s="19"/>
      <c r="I21" s="4"/>
      <c r="J21" s="4">
        <v>70000000</v>
      </c>
      <c r="K21" s="4">
        <v>62649000</v>
      </c>
      <c r="L21" s="4"/>
      <c r="M21" s="19">
        <v>62649000</v>
      </c>
      <c r="N21" s="19"/>
      <c r="O21" s="19"/>
      <c r="P21" s="20">
        <f t="shared" si="0"/>
        <v>89.49857142857142</v>
      </c>
      <c r="Q21" s="20"/>
      <c r="R21" s="20"/>
      <c r="S21" s="9"/>
      <c r="T21" s="21">
        <f t="shared" si="1"/>
        <v>89.49857142857142</v>
      </c>
      <c r="U21" s="21"/>
      <c r="V21" s="6"/>
    </row>
    <row r="22" spans="2:22" s="7" customFormat="1" ht="16.5" customHeight="1">
      <c r="B22" s="18" t="s">
        <v>21</v>
      </c>
      <c r="C22" s="18"/>
      <c r="D22" s="18"/>
      <c r="E22" s="18"/>
      <c r="F22" s="19">
        <f>I22+J22</f>
        <v>50000000</v>
      </c>
      <c r="G22" s="19"/>
      <c r="H22" s="19"/>
      <c r="I22" s="4"/>
      <c r="J22" s="4">
        <v>50000000</v>
      </c>
      <c r="K22" s="4"/>
      <c r="L22" s="4"/>
      <c r="M22" s="19"/>
      <c r="N22" s="19"/>
      <c r="O22" s="19"/>
      <c r="P22" s="20"/>
      <c r="Q22" s="20"/>
      <c r="R22" s="20"/>
      <c r="S22" s="9"/>
      <c r="T22" s="21"/>
      <c r="U22" s="21"/>
      <c r="V22" s="6"/>
    </row>
    <row r="23" spans="2:22" s="7" customFormat="1" ht="16.5" customHeight="1">
      <c r="B23" s="18" t="s">
        <v>22</v>
      </c>
      <c r="C23" s="18"/>
      <c r="D23" s="18"/>
      <c r="E23" s="18"/>
      <c r="F23" s="19">
        <f>I23+J23</f>
        <v>200000000</v>
      </c>
      <c r="G23" s="19"/>
      <c r="H23" s="19"/>
      <c r="I23" s="4">
        <f>I24+I25+I26+I27+I28</f>
        <v>200000000</v>
      </c>
      <c r="J23" s="4"/>
      <c r="K23" s="4">
        <v>10640394750</v>
      </c>
      <c r="L23" s="4">
        <v>8958657250</v>
      </c>
      <c r="M23" s="19">
        <v>1681737500</v>
      </c>
      <c r="N23" s="19"/>
      <c r="O23" s="19"/>
      <c r="P23" s="20">
        <f t="shared" si="0"/>
        <v>5320.197375</v>
      </c>
      <c r="Q23" s="20"/>
      <c r="R23" s="20"/>
      <c r="S23" s="9"/>
      <c r="T23" s="21"/>
      <c r="U23" s="21"/>
      <c r="V23" s="6"/>
    </row>
    <row r="24" spans="2:22" ht="16.5" customHeight="1">
      <c r="B24" s="22" t="s">
        <v>23</v>
      </c>
      <c r="C24" s="22"/>
      <c r="D24" s="22"/>
      <c r="E24" s="22"/>
      <c r="F24" s="23">
        <f>I24+J24</f>
        <v>200000000</v>
      </c>
      <c r="G24" s="23"/>
      <c r="H24" s="23"/>
      <c r="I24" s="5">
        <v>200000000</v>
      </c>
      <c r="J24" s="5"/>
      <c r="K24" s="5">
        <v>1260970000</v>
      </c>
      <c r="L24" s="5">
        <v>1260970000</v>
      </c>
      <c r="M24" s="23"/>
      <c r="N24" s="23"/>
      <c r="O24" s="23"/>
      <c r="P24" s="24">
        <f t="shared" si="0"/>
        <v>630.485</v>
      </c>
      <c r="Q24" s="24"/>
      <c r="R24" s="24"/>
      <c r="S24" s="10"/>
      <c r="T24" s="25"/>
      <c r="U24" s="25"/>
      <c r="V24" s="1"/>
    </row>
    <row r="25" spans="2:22" ht="16.5" customHeight="1">
      <c r="B25" s="22" t="s">
        <v>24</v>
      </c>
      <c r="C25" s="22"/>
      <c r="D25" s="22"/>
      <c r="E25" s="22"/>
      <c r="F25" s="23"/>
      <c r="G25" s="23"/>
      <c r="H25" s="23"/>
      <c r="I25" s="5"/>
      <c r="J25" s="5"/>
      <c r="K25" s="5">
        <v>2074648500</v>
      </c>
      <c r="L25" s="5">
        <v>392911000</v>
      </c>
      <c r="M25" s="23">
        <v>1681737500</v>
      </c>
      <c r="N25" s="23"/>
      <c r="O25" s="23"/>
      <c r="P25" s="24"/>
      <c r="Q25" s="24"/>
      <c r="R25" s="24"/>
      <c r="S25" s="10"/>
      <c r="T25" s="25"/>
      <c r="U25" s="25"/>
      <c r="V25" s="1"/>
    </row>
    <row r="26" spans="2:22" ht="16.5" customHeight="1">
      <c r="B26" s="22" t="s">
        <v>25</v>
      </c>
      <c r="C26" s="22"/>
      <c r="D26" s="22"/>
      <c r="E26" s="22"/>
      <c r="F26" s="23"/>
      <c r="G26" s="23"/>
      <c r="H26" s="23"/>
      <c r="I26" s="5"/>
      <c r="J26" s="5"/>
      <c r="K26" s="5">
        <v>7304776250</v>
      </c>
      <c r="L26" s="5">
        <v>7304776250</v>
      </c>
      <c r="M26" s="23"/>
      <c r="N26" s="23"/>
      <c r="O26" s="23"/>
      <c r="P26" s="24"/>
      <c r="Q26" s="24"/>
      <c r="R26" s="24"/>
      <c r="S26" s="10"/>
      <c r="T26" s="25"/>
      <c r="U26" s="25"/>
      <c r="V26" s="1"/>
    </row>
    <row r="27" spans="2:22" ht="16.5" customHeight="1">
      <c r="B27" s="22" t="s">
        <v>26</v>
      </c>
      <c r="C27" s="22"/>
      <c r="D27" s="22"/>
      <c r="E27" s="22"/>
      <c r="F27" s="23"/>
      <c r="G27" s="23"/>
      <c r="H27" s="23"/>
      <c r="I27" s="5"/>
      <c r="J27" s="5"/>
      <c r="K27" s="5"/>
      <c r="L27" s="5"/>
      <c r="M27" s="23"/>
      <c r="N27" s="23"/>
      <c r="O27" s="23"/>
      <c r="P27" s="24"/>
      <c r="Q27" s="24"/>
      <c r="R27" s="24"/>
      <c r="S27" s="10"/>
      <c r="T27" s="25"/>
      <c r="U27" s="25"/>
      <c r="V27" s="1"/>
    </row>
    <row r="28" spans="2:22" ht="16.5" customHeight="1">
      <c r="B28" s="22" t="s">
        <v>27</v>
      </c>
      <c r="C28" s="22"/>
      <c r="D28" s="22"/>
      <c r="E28" s="22"/>
      <c r="F28" s="23"/>
      <c r="G28" s="23"/>
      <c r="H28" s="23"/>
      <c r="I28" s="5"/>
      <c r="J28" s="5"/>
      <c r="K28" s="5"/>
      <c r="L28" s="5"/>
      <c r="M28" s="23"/>
      <c r="N28" s="23"/>
      <c r="O28" s="23"/>
      <c r="P28" s="24"/>
      <c r="Q28" s="24"/>
      <c r="R28" s="24"/>
      <c r="S28" s="10"/>
      <c r="T28" s="25"/>
      <c r="U28" s="25"/>
      <c r="V28" s="1"/>
    </row>
    <row r="29" spans="2:22" s="7" customFormat="1" ht="16.5" customHeight="1">
      <c r="B29" s="18" t="s">
        <v>28</v>
      </c>
      <c r="C29" s="18"/>
      <c r="D29" s="18"/>
      <c r="E29" s="18"/>
      <c r="F29" s="19">
        <f aca="true" t="shared" si="3" ref="F29:F35">I29+J29</f>
        <v>3756810000</v>
      </c>
      <c r="G29" s="19"/>
      <c r="H29" s="19"/>
      <c r="I29" s="4"/>
      <c r="J29" s="4">
        <f>J31+J32+J33+J34+J35+J36+J37+J38+J39+J40</f>
        <v>3756810000</v>
      </c>
      <c r="K29" s="4">
        <f>L29+M29</f>
        <v>5546214883</v>
      </c>
      <c r="L29" s="4">
        <f>L32</f>
        <v>536969000</v>
      </c>
      <c r="M29" s="19">
        <f>5700101883-150000000-535556000-5300000</f>
        <v>5009245883</v>
      </c>
      <c r="N29" s="19"/>
      <c r="O29" s="19"/>
      <c r="P29" s="20">
        <f t="shared" si="0"/>
        <v>147.63096571293198</v>
      </c>
      <c r="Q29" s="20"/>
      <c r="R29" s="20"/>
      <c r="S29" s="9"/>
      <c r="T29" s="21">
        <f t="shared" si="1"/>
        <v>133.33774886140105</v>
      </c>
      <c r="U29" s="21"/>
      <c r="V29" s="6"/>
    </row>
    <row r="30" spans="2:24" ht="17.25" customHeight="1">
      <c r="B30" s="26" t="s">
        <v>53</v>
      </c>
      <c r="C30" s="22"/>
      <c r="D30" s="22"/>
      <c r="E30" s="22"/>
      <c r="F30" s="23">
        <f t="shared" si="3"/>
        <v>3123149000</v>
      </c>
      <c r="G30" s="23"/>
      <c r="H30" s="23"/>
      <c r="I30" s="5"/>
      <c r="J30" s="5">
        <v>3123149000</v>
      </c>
      <c r="K30" s="5">
        <f>M30</f>
        <v>3152345131</v>
      </c>
      <c r="L30" s="5"/>
      <c r="M30" s="23">
        <v>3152345131</v>
      </c>
      <c r="N30" s="23"/>
      <c r="O30" s="23"/>
      <c r="P30" s="24"/>
      <c r="Q30" s="24"/>
      <c r="R30" s="24"/>
      <c r="S30" s="10"/>
      <c r="T30" s="25"/>
      <c r="U30" s="25"/>
      <c r="V30" s="1"/>
      <c r="X30" s="8"/>
    </row>
    <row r="31" spans="2:22" ht="16.5" customHeight="1">
      <c r="B31" s="26" t="s">
        <v>37</v>
      </c>
      <c r="C31" s="27"/>
      <c r="D31" s="27"/>
      <c r="E31" s="28"/>
      <c r="F31" s="23">
        <f t="shared" si="3"/>
        <v>316000000</v>
      </c>
      <c r="G31" s="23"/>
      <c r="H31" s="23"/>
      <c r="I31" s="5"/>
      <c r="J31" s="5">
        <v>316000000</v>
      </c>
      <c r="K31" s="5">
        <f>M31</f>
        <v>325371220</v>
      </c>
      <c r="L31" s="5"/>
      <c r="M31" s="23">
        <v>325371220</v>
      </c>
      <c r="N31" s="29"/>
      <c r="O31" s="30"/>
      <c r="P31" s="24"/>
      <c r="Q31" s="24"/>
      <c r="R31" s="24"/>
      <c r="S31" s="10"/>
      <c r="T31" s="25">
        <f>K31/F31*100</f>
        <v>102.96557594936708</v>
      </c>
      <c r="U31" s="25"/>
      <c r="V31" s="1"/>
    </row>
    <row r="32" spans="2:22" ht="16.5" customHeight="1">
      <c r="B32" s="26" t="s">
        <v>39</v>
      </c>
      <c r="C32" s="22"/>
      <c r="D32" s="22"/>
      <c r="E32" s="22"/>
      <c r="F32" s="23">
        <f t="shared" si="3"/>
        <v>2186810000</v>
      </c>
      <c r="G32" s="23"/>
      <c r="H32" s="23"/>
      <c r="I32" s="5"/>
      <c r="J32" s="5">
        <f>2244810000-58000000</f>
        <v>2186810000</v>
      </c>
      <c r="K32" s="5">
        <f>L32+M32</f>
        <v>3898826513</v>
      </c>
      <c r="L32" s="5">
        <f>386969000+150000000</f>
        <v>536969000</v>
      </c>
      <c r="M32" s="23">
        <f>3367102513-M33</f>
        <v>3361857513</v>
      </c>
      <c r="N32" s="23"/>
      <c r="O32" s="23"/>
      <c r="P32" s="24">
        <f>K32/F32*100</f>
        <v>178.28830639150178</v>
      </c>
      <c r="Q32" s="24"/>
      <c r="R32" s="24"/>
      <c r="S32" s="10"/>
      <c r="T32" s="25">
        <f>M32/J32*100</f>
        <v>153.73340678888428</v>
      </c>
      <c r="U32" s="25"/>
      <c r="V32" s="1"/>
    </row>
    <row r="33" spans="2:22" ht="16.5" customHeight="1">
      <c r="B33" s="26" t="s">
        <v>40</v>
      </c>
      <c r="C33" s="27"/>
      <c r="D33" s="27"/>
      <c r="E33" s="28"/>
      <c r="F33" s="23">
        <f t="shared" si="3"/>
        <v>10000000</v>
      </c>
      <c r="G33" s="23"/>
      <c r="H33" s="23"/>
      <c r="I33" s="5"/>
      <c r="J33" s="5">
        <v>10000000</v>
      </c>
      <c r="K33" s="5">
        <f>M33</f>
        <v>5245000</v>
      </c>
      <c r="L33" s="5"/>
      <c r="M33" s="23">
        <v>5245000</v>
      </c>
      <c r="N33" s="29"/>
      <c r="O33" s="30"/>
      <c r="P33" s="24">
        <f>T33</f>
        <v>52.449999999999996</v>
      </c>
      <c r="Q33" s="24"/>
      <c r="R33" s="24"/>
      <c r="S33" s="10"/>
      <c r="T33" s="25">
        <f>M33/J33*100</f>
        <v>52.449999999999996</v>
      </c>
      <c r="U33" s="25"/>
      <c r="V33" s="1"/>
    </row>
    <row r="34" spans="2:22" ht="16.5" customHeight="1">
      <c r="B34" s="26" t="s">
        <v>41</v>
      </c>
      <c r="C34" s="22"/>
      <c r="D34" s="22"/>
      <c r="E34" s="22"/>
      <c r="F34" s="23">
        <f>I34+J34</f>
        <v>478000000</v>
      </c>
      <c r="G34" s="23"/>
      <c r="H34" s="23"/>
      <c r="I34" s="5"/>
      <c r="J34" s="5">
        <f>470000000+8000000</f>
        <v>478000000</v>
      </c>
      <c r="K34" s="5">
        <v>477940859</v>
      </c>
      <c r="L34" s="5"/>
      <c r="M34" s="23">
        <v>477940859</v>
      </c>
      <c r="N34" s="23"/>
      <c r="O34" s="23"/>
      <c r="P34" s="24">
        <f t="shared" si="0"/>
        <v>99.98762740585774</v>
      </c>
      <c r="Q34" s="24"/>
      <c r="R34" s="24"/>
      <c r="S34" s="10"/>
      <c r="T34" s="25">
        <f t="shared" si="1"/>
        <v>99.98762740585774</v>
      </c>
      <c r="U34" s="25"/>
      <c r="V34" s="1"/>
    </row>
    <row r="35" spans="2:22" ht="16.5" customHeight="1">
      <c r="B35" s="26" t="s">
        <v>42</v>
      </c>
      <c r="C35" s="22"/>
      <c r="D35" s="22"/>
      <c r="E35" s="22"/>
      <c r="F35" s="23">
        <f t="shared" si="3"/>
        <v>192500000</v>
      </c>
      <c r="G35" s="23"/>
      <c r="H35" s="23"/>
      <c r="I35" s="5"/>
      <c r="J35" s="5">
        <v>192500000</v>
      </c>
      <c r="K35" s="5">
        <v>189055600</v>
      </c>
      <c r="L35" s="5"/>
      <c r="M35" s="23">
        <v>189055600</v>
      </c>
      <c r="N35" s="23"/>
      <c r="O35" s="23"/>
      <c r="P35" s="24">
        <f t="shared" si="0"/>
        <v>98.2107012987013</v>
      </c>
      <c r="Q35" s="24"/>
      <c r="R35" s="24"/>
      <c r="S35" s="10"/>
      <c r="T35" s="25">
        <f t="shared" si="1"/>
        <v>98.2107012987013</v>
      </c>
      <c r="U35" s="25"/>
      <c r="V35" s="1"/>
    </row>
    <row r="36" spans="2:24" ht="16.5" customHeight="1">
      <c r="B36" s="26" t="s">
        <v>43</v>
      </c>
      <c r="C36" s="22"/>
      <c r="D36" s="22"/>
      <c r="E36" s="22"/>
      <c r="F36" s="23">
        <f aca="true" t="shared" si="4" ref="F36:F41">I36+J36</f>
        <v>132000000</v>
      </c>
      <c r="G36" s="23"/>
      <c r="H36" s="23"/>
      <c r="I36" s="5"/>
      <c r="J36" s="5">
        <f>125000000+7000000</f>
        <v>132000000</v>
      </c>
      <c r="K36" s="5">
        <v>153998005</v>
      </c>
      <c r="L36" s="5"/>
      <c r="M36" s="23">
        <v>153998005</v>
      </c>
      <c r="N36" s="23"/>
      <c r="O36" s="23"/>
      <c r="P36" s="24">
        <f t="shared" si="0"/>
        <v>116.6651553030303</v>
      </c>
      <c r="Q36" s="24"/>
      <c r="R36" s="24"/>
      <c r="S36" s="10"/>
      <c r="T36" s="25">
        <f t="shared" si="1"/>
        <v>116.6651553030303</v>
      </c>
      <c r="U36" s="25"/>
      <c r="V36" s="1"/>
      <c r="W36" s="8"/>
      <c r="X36" s="8"/>
    </row>
    <row r="37" spans="2:24" ht="16.5" customHeight="1">
      <c r="B37" s="26" t="s">
        <v>44</v>
      </c>
      <c r="C37" s="22"/>
      <c r="D37" s="22"/>
      <c r="E37" s="22"/>
      <c r="F37" s="23">
        <f t="shared" si="4"/>
        <v>142000000</v>
      </c>
      <c r="G37" s="23"/>
      <c r="H37" s="23"/>
      <c r="I37" s="5"/>
      <c r="J37" s="5">
        <f>113000000+29000000</f>
        <v>142000000</v>
      </c>
      <c r="K37" s="5">
        <v>163943105</v>
      </c>
      <c r="L37" s="5"/>
      <c r="M37" s="23">
        <v>163943105</v>
      </c>
      <c r="N37" s="23"/>
      <c r="O37" s="23"/>
      <c r="P37" s="24">
        <f t="shared" si="0"/>
        <v>115.45289084507043</v>
      </c>
      <c r="Q37" s="24"/>
      <c r="R37" s="24"/>
      <c r="S37" s="10"/>
      <c r="T37" s="25">
        <f t="shared" si="1"/>
        <v>115.45289084507043</v>
      </c>
      <c r="U37" s="25"/>
      <c r="V37" s="1"/>
      <c r="W37" s="8"/>
      <c r="X37" s="8"/>
    </row>
    <row r="38" spans="2:24" ht="16.5" customHeight="1">
      <c r="B38" s="26" t="s">
        <v>45</v>
      </c>
      <c r="C38" s="22"/>
      <c r="D38" s="22"/>
      <c r="E38" s="22"/>
      <c r="F38" s="23">
        <f t="shared" si="4"/>
        <v>108800000</v>
      </c>
      <c r="G38" s="23"/>
      <c r="H38" s="23"/>
      <c r="I38" s="5"/>
      <c r="J38" s="5">
        <v>108800000</v>
      </c>
      <c r="K38" s="5">
        <v>127232648</v>
      </c>
      <c r="L38" s="5"/>
      <c r="M38" s="23">
        <v>127232648</v>
      </c>
      <c r="N38" s="23"/>
      <c r="O38" s="23"/>
      <c r="P38" s="24">
        <f t="shared" si="0"/>
        <v>116.94177205882352</v>
      </c>
      <c r="Q38" s="24"/>
      <c r="R38" s="24"/>
      <c r="S38" s="10"/>
      <c r="T38" s="25">
        <f t="shared" si="1"/>
        <v>116.94177205882352</v>
      </c>
      <c r="U38" s="25"/>
      <c r="V38" s="1"/>
      <c r="W38" s="8"/>
      <c r="X38" s="8"/>
    </row>
    <row r="39" spans="2:24" ht="16.5" customHeight="1">
      <c r="B39" s="26" t="s">
        <v>46</v>
      </c>
      <c r="C39" s="22"/>
      <c r="D39" s="22"/>
      <c r="E39" s="22"/>
      <c r="F39" s="23">
        <f t="shared" si="4"/>
        <v>146200000</v>
      </c>
      <c r="G39" s="23"/>
      <c r="H39" s="23"/>
      <c r="I39" s="5"/>
      <c r="J39" s="5">
        <f>86000000+28000000+32200000</f>
        <v>146200000</v>
      </c>
      <c r="K39" s="5">
        <v>168155933</v>
      </c>
      <c r="L39" s="5"/>
      <c r="M39" s="23">
        <v>168155933</v>
      </c>
      <c r="N39" s="23"/>
      <c r="O39" s="23"/>
      <c r="P39" s="24">
        <f t="shared" si="0"/>
        <v>115.01773803009576</v>
      </c>
      <c r="Q39" s="24"/>
      <c r="R39" s="24"/>
      <c r="S39" s="10"/>
      <c r="T39" s="25">
        <f t="shared" si="1"/>
        <v>115.01773803009576</v>
      </c>
      <c r="U39" s="25"/>
      <c r="V39" s="1"/>
      <c r="W39" s="8"/>
      <c r="X39" s="8"/>
    </row>
    <row r="40" spans="2:22" ht="16.5" customHeight="1">
      <c r="B40" s="26" t="s">
        <v>47</v>
      </c>
      <c r="C40" s="22"/>
      <c r="D40" s="22"/>
      <c r="E40" s="22"/>
      <c r="F40" s="23">
        <f t="shared" si="4"/>
        <v>44500000</v>
      </c>
      <c r="G40" s="23"/>
      <c r="H40" s="23"/>
      <c r="I40" s="5"/>
      <c r="J40" s="5">
        <f>14500000+30000000</f>
        <v>44500000</v>
      </c>
      <c r="K40" s="5">
        <v>36446000</v>
      </c>
      <c r="L40" s="5"/>
      <c r="M40" s="23">
        <v>36446000</v>
      </c>
      <c r="N40" s="23"/>
      <c r="O40" s="23"/>
      <c r="P40" s="24">
        <f t="shared" si="0"/>
        <v>81.90112359550562</v>
      </c>
      <c r="Q40" s="24"/>
      <c r="R40" s="24"/>
      <c r="S40" s="10"/>
      <c r="T40" s="25">
        <f t="shared" si="1"/>
        <v>81.90112359550562</v>
      </c>
      <c r="U40" s="25"/>
      <c r="V40" s="1"/>
    </row>
    <row r="41" spans="2:22" s="7" customFormat="1" ht="16.5" customHeight="1">
      <c r="B41" s="18" t="s">
        <v>29</v>
      </c>
      <c r="C41" s="18"/>
      <c r="D41" s="18"/>
      <c r="E41" s="18"/>
      <c r="F41" s="19">
        <f t="shared" si="4"/>
        <v>113552000</v>
      </c>
      <c r="G41" s="19"/>
      <c r="H41" s="19"/>
      <c r="I41" s="4"/>
      <c r="J41" s="4">
        <v>113552000</v>
      </c>
      <c r="K41" s="4">
        <v>190025900</v>
      </c>
      <c r="L41" s="4"/>
      <c r="M41" s="19">
        <v>190025900</v>
      </c>
      <c r="N41" s="19"/>
      <c r="O41" s="19"/>
      <c r="P41" s="20">
        <f t="shared" si="0"/>
        <v>167.34703043539523</v>
      </c>
      <c r="Q41" s="20"/>
      <c r="R41" s="20"/>
      <c r="S41" s="9"/>
      <c r="T41" s="21">
        <f t="shared" si="1"/>
        <v>167.34703043539523</v>
      </c>
      <c r="U41" s="21"/>
      <c r="V41" s="6"/>
    </row>
    <row r="42" spans="2:22" ht="30" customHeight="1">
      <c r="B42" s="22" t="s">
        <v>30</v>
      </c>
      <c r="C42" s="22"/>
      <c r="D42" s="22"/>
      <c r="E42" s="22"/>
      <c r="F42" s="23">
        <f>I42+J42</f>
        <v>74318888</v>
      </c>
      <c r="G42" s="23"/>
      <c r="H42" s="23"/>
      <c r="I42" s="5"/>
      <c r="J42" s="5">
        <v>74318888</v>
      </c>
      <c r="K42" s="5">
        <v>85695900</v>
      </c>
      <c r="L42" s="5"/>
      <c r="M42" s="23">
        <v>85695900</v>
      </c>
      <c r="N42" s="23"/>
      <c r="O42" s="23"/>
      <c r="P42" s="24">
        <f t="shared" si="0"/>
        <v>115.30837221353474</v>
      </c>
      <c r="Q42" s="24"/>
      <c r="R42" s="24"/>
      <c r="S42" s="10"/>
      <c r="T42" s="25">
        <f t="shared" si="1"/>
        <v>115.30837221353474</v>
      </c>
      <c r="U42" s="25"/>
      <c r="V42" s="1"/>
    </row>
    <row r="43" spans="2:22" ht="16.5" customHeight="1">
      <c r="B43" s="22" t="s">
        <v>31</v>
      </c>
      <c r="C43" s="22"/>
      <c r="D43" s="22"/>
      <c r="E43" s="22"/>
      <c r="F43" s="23">
        <f>I43+J43</f>
        <v>39234000</v>
      </c>
      <c r="G43" s="23"/>
      <c r="H43" s="23"/>
      <c r="I43" s="5"/>
      <c r="J43" s="5">
        <v>39234000</v>
      </c>
      <c r="K43" s="5">
        <v>104330000</v>
      </c>
      <c r="L43" s="5"/>
      <c r="M43" s="23">
        <v>104330000</v>
      </c>
      <c r="N43" s="23"/>
      <c r="O43" s="23"/>
      <c r="P43" s="24">
        <f t="shared" si="0"/>
        <v>265.9173166131417</v>
      </c>
      <c r="Q43" s="24"/>
      <c r="R43" s="24"/>
      <c r="S43" s="10"/>
      <c r="T43" s="25">
        <f t="shared" si="1"/>
        <v>265.9173166131417</v>
      </c>
      <c r="U43" s="25"/>
      <c r="V43" s="1"/>
    </row>
    <row r="44" spans="2:22" ht="16.5" customHeight="1">
      <c r="B44" s="22" t="s">
        <v>32</v>
      </c>
      <c r="C44" s="22"/>
      <c r="D44" s="22"/>
      <c r="E44" s="22"/>
      <c r="F44" s="23"/>
      <c r="G44" s="23"/>
      <c r="H44" s="23"/>
      <c r="I44" s="5"/>
      <c r="J44" s="5"/>
      <c r="K44" s="5"/>
      <c r="L44" s="5"/>
      <c r="M44" s="23"/>
      <c r="N44" s="23"/>
      <c r="O44" s="23"/>
      <c r="P44" s="24"/>
      <c r="Q44" s="24"/>
      <c r="R44" s="24"/>
      <c r="S44" s="10"/>
      <c r="T44" s="25"/>
      <c r="U44" s="25"/>
      <c r="V44" s="1"/>
    </row>
    <row r="45" spans="2:22" s="7" customFormat="1" ht="16.5" customHeight="1">
      <c r="B45" s="18" t="s">
        <v>33</v>
      </c>
      <c r="C45" s="18"/>
      <c r="D45" s="18"/>
      <c r="E45" s="18"/>
      <c r="F45" s="19">
        <f>I45+J45</f>
        <v>50000000</v>
      </c>
      <c r="G45" s="19"/>
      <c r="H45" s="19"/>
      <c r="I45" s="4"/>
      <c r="J45" s="4">
        <v>50000000</v>
      </c>
      <c r="K45" s="4"/>
      <c r="L45" s="4"/>
      <c r="M45" s="19"/>
      <c r="N45" s="19"/>
      <c r="O45" s="19"/>
      <c r="P45" s="20"/>
      <c r="Q45" s="20"/>
      <c r="R45" s="20"/>
      <c r="S45" s="9"/>
      <c r="T45" s="21"/>
      <c r="U45" s="21"/>
      <c r="V45" s="6"/>
    </row>
    <row r="46" spans="2:22" s="7" customFormat="1" ht="16.5" customHeight="1">
      <c r="B46" s="18" t="s">
        <v>34</v>
      </c>
      <c r="C46" s="18"/>
      <c r="D46" s="18"/>
      <c r="E46" s="18"/>
      <c r="F46" s="19">
        <f>I46+J46</f>
        <v>93908000</v>
      </c>
      <c r="G46" s="19"/>
      <c r="H46" s="19"/>
      <c r="I46" s="4"/>
      <c r="J46" s="4">
        <v>93908000</v>
      </c>
      <c r="K46" s="4"/>
      <c r="L46" s="4"/>
      <c r="M46" s="19"/>
      <c r="N46" s="19"/>
      <c r="O46" s="19"/>
      <c r="P46" s="20"/>
      <c r="Q46" s="20"/>
      <c r="R46" s="20"/>
      <c r="S46" s="9"/>
      <c r="T46" s="21"/>
      <c r="U46" s="21"/>
      <c r="V46" s="6"/>
    </row>
    <row r="47" spans="2:22" s="7" customFormat="1" ht="16.5" customHeight="1">
      <c r="B47" s="18" t="s">
        <v>35</v>
      </c>
      <c r="C47" s="18"/>
      <c r="D47" s="18"/>
      <c r="E47" s="18"/>
      <c r="F47" s="19"/>
      <c r="G47" s="19"/>
      <c r="H47" s="19"/>
      <c r="I47" s="4"/>
      <c r="J47" s="4"/>
      <c r="K47" s="4"/>
      <c r="L47" s="4">
        <v>26216000</v>
      </c>
      <c r="M47" s="19">
        <v>509340000</v>
      </c>
      <c r="N47" s="19"/>
      <c r="O47" s="19"/>
      <c r="P47" s="20"/>
      <c r="Q47" s="20"/>
      <c r="R47" s="20"/>
      <c r="S47" s="9"/>
      <c r="T47" s="21"/>
      <c r="U47" s="21"/>
      <c r="V47" s="6"/>
    </row>
    <row r="48" spans="2:22" s="7" customFormat="1" ht="16.5" customHeight="1">
      <c r="B48" s="18" t="s">
        <v>38</v>
      </c>
      <c r="C48" s="18"/>
      <c r="D48" s="18"/>
      <c r="E48" s="18"/>
      <c r="F48" s="19"/>
      <c r="G48" s="19"/>
      <c r="H48" s="19"/>
      <c r="I48" s="4"/>
      <c r="J48" s="4"/>
      <c r="K48" s="4">
        <v>134000000</v>
      </c>
      <c r="L48" s="4"/>
      <c r="M48" s="19">
        <v>134000000</v>
      </c>
      <c r="N48" s="19"/>
      <c r="O48" s="19"/>
      <c r="P48" s="20"/>
      <c r="Q48" s="20"/>
      <c r="R48" s="20"/>
      <c r="S48" s="9"/>
      <c r="T48" s="21"/>
      <c r="U48" s="21"/>
      <c r="V48" s="6"/>
    </row>
    <row r="49" spans="1:22" ht="0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"/>
    </row>
    <row r="50" spans="1:22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3"/>
      <c r="P50" s="33"/>
      <c r="Q50" s="33"/>
      <c r="R50" s="33"/>
      <c r="S50" s="33"/>
      <c r="T50" s="33"/>
      <c r="V50" s="1"/>
    </row>
    <row r="51" spans="1:22" ht="6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31"/>
      <c r="P51" s="31"/>
      <c r="Q51" s="31"/>
      <c r="R51" s="31"/>
      <c r="S51" s="31"/>
      <c r="T51" s="31"/>
      <c r="V51" s="1"/>
    </row>
    <row r="52" spans="1:22" ht="12.75" customHeight="1">
      <c r="A52" s="12"/>
      <c r="B52" s="12"/>
      <c r="C52" s="12"/>
      <c r="D52" s="31"/>
      <c r="E52" s="31"/>
      <c r="F52" s="31"/>
      <c r="G52" s="12"/>
      <c r="H52" s="12"/>
      <c r="I52" s="12"/>
      <c r="J52" s="12"/>
      <c r="K52" s="12"/>
      <c r="L52" s="12"/>
      <c r="M52" s="12"/>
      <c r="N52" s="12"/>
      <c r="O52" s="31"/>
      <c r="P52" s="31"/>
      <c r="Q52" s="31"/>
      <c r="R52" s="31"/>
      <c r="S52" s="31"/>
      <c r="T52" s="31"/>
      <c r="V52" s="1"/>
    </row>
    <row r="53" spans="1:22" ht="6" customHeight="1">
      <c r="A53" s="12"/>
      <c r="B53" s="12"/>
      <c r="C53" s="12"/>
      <c r="D53" s="31"/>
      <c r="E53" s="31"/>
      <c r="F53" s="31"/>
      <c r="G53" s="12"/>
      <c r="H53" s="12"/>
      <c r="I53" s="12"/>
      <c r="J53" s="12"/>
      <c r="K53" s="12"/>
      <c r="L53" s="12"/>
      <c r="M53" s="12"/>
      <c r="N53" s="12"/>
      <c r="O53" s="31"/>
      <c r="P53" s="31"/>
      <c r="Q53" s="31"/>
      <c r="R53" s="31"/>
      <c r="S53" s="31"/>
      <c r="T53" s="31"/>
      <c r="V53" s="1"/>
    </row>
    <row r="54" spans="1:22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31"/>
      <c r="P54" s="31"/>
      <c r="Q54" s="31"/>
      <c r="R54" s="31"/>
      <c r="S54" s="31"/>
      <c r="T54" s="31"/>
      <c r="V54" s="1"/>
    </row>
    <row r="55" spans="1:22" ht="18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35"/>
      <c r="P55" s="35"/>
      <c r="Q55" s="35"/>
      <c r="R55" s="35"/>
      <c r="S55" s="35"/>
      <c r="T55" s="35"/>
      <c r="V55" s="1"/>
    </row>
    <row r="56" spans="1:22" ht="4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"/>
    </row>
    <row r="57" spans="1:22" ht="32.25" customHeight="1">
      <c r="A57" s="12"/>
      <c r="B57" s="12"/>
      <c r="C57" s="12"/>
      <c r="D57" s="12"/>
      <c r="E57" s="32"/>
      <c r="F57" s="32"/>
      <c r="G57" s="32"/>
      <c r="H57" s="12"/>
      <c r="I57" s="12"/>
      <c r="J57" s="12"/>
      <c r="K57" s="12"/>
      <c r="L57" s="12"/>
      <c r="M57" s="12"/>
      <c r="N57" s="12"/>
      <c r="O57" s="32"/>
      <c r="P57" s="32"/>
      <c r="Q57" s="32"/>
      <c r="R57" s="32"/>
      <c r="S57" s="32"/>
      <c r="T57" s="32"/>
      <c r="V57" s="1"/>
    </row>
    <row r="58" spans="1:22" ht="91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"/>
    </row>
    <row r="59" spans="1:22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4" t="s">
        <v>36</v>
      </c>
      <c r="O59" s="34"/>
      <c r="P59" s="34"/>
      <c r="Q59" s="34"/>
      <c r="R59" s="34"/>
      <c r="S59" s="34"/>
      <c r="T59" s="34"/>
      <c r="U59" s="34"/>
      <c r="V59" s="1"/>
    </row>
  </sheetData>
  <sheetProtection/>
  <mergeCells count="232">
    <mergeCell ref="A1:E1"/>
    <mergeCell ref="A2:E2"/>
    <mergeCell ref="L2:S2"/>
    <mergeCell ref="T33:U33"/>
    <mergeCell ref="T31:U31"/>
    <mergeCell ref="B33:E33"/>
    <mergeCell ref="F33:H33"/>
    <mergeCell ref="M33:O33"/>
    <mergeCell ref="P33:R33"/>
    <mergeCell ref="B31:E31"/>
    <mergeCell ref="F31:H31"/>
    <mergeCell ref="M31:O31"/>
    <mergeCell ref="P31:R31"/>
    <mergeCell ref="B32:E32"/>
    <mergeCell ref="A58:U58"/>
    <mergeCell ref="A59:M59"/>
    <mergeCell ref="N59:U59"/>
    <mergeCell ref="O53:T54"/>
    <mergeCell ref="A54:N54"/>
    <mergeCell ref="A55:N55"/>
    <mergeCell ref="O55:T55"/>
    <mergeCell ref="A56:U56"/>
    <mergeCell ref="A57:D57"/>
    <mergeCell ref="E57:G57"/>
    <mergeCell ref="H57:N57"/>
    <mergeCell ref="O57:T57"/>
    <mergeCell ref="A49:U49"/>
    <mergeCell ref="A50:N50"/>
    <mergeCell ref="O50:T50"/>
    <mergeCell ref="A51:N51"/>
    <mergeCell ref="O51:T52"/>
    <mergeCell ref="A52:C52"/>
    <mergeCell ref="D52:F53"/>
    <mergeCell ref="G52:N52"/>
    <mergeCell ref="A53:C53"/>
    <mergeCell ref="G53:N53"/>
    <mergeCell ref="B47:E47"/>
    <mergeCell ref="F47:H47"/>
    <mergeCell ref="M47:O47"/>
    <mergeCell ref="P47:R47"/>
    <mergeCell ref="T47:U47"/>
    <mergeCell ref="B48:E48"/>
    <mergeCell ref="F48:H48"/>
    <mergeCell ref="M48:O48"/>
    <mergeCell ref="P48:R48"/>
    <mergeCell ref="T48:U48"/>
    <mergeCell ref="B45:E45"/>
    <mergeCell ref="F45:H45"/>
    <mergeCell ref="M45:O45"/>
    <mergeCell ref="P45:R45"/>
    <mergeCell ref="T45:U45"/>
    <mergeCell ref="B46:E46"/>
    <mergeCell ref="F46:H46"/>
    <mergeCell ref="M46:O46"/>
    <mergeCell ref="P46:R46"/>
    <mergeCell ref="T46:U46"/>
    <mergeCell ref="B43:E43"/>
    <mergeCell ref="F43:H43"/>
    <mergeCell ref="M43:O43"/>
    <mergeCell ref="P43:R43"/>
    <mergeCell ref="T43:U43"/>
    <mergeCell ref="B44:E44"/>
    <mergeCell ref="F44:H44"/>
    <mergeCell ref="M44:O44"/>
    <mergeCell ref="P44:R44"/>
    <mergeCell ref="T44:U44"/>
    <mergeCell ref="B41:E41"/>
    <mergeCell ref="F41:H41"/>
    <mergeCell ref="M41:O41"/>
    <mergeCell ref="P41:R41"/>
    <mergeCell ref="T41:U41"/>
    <mergeCell ref="B42:E42"/>
    <mergeCell ref="F42:H42"/>
    <mergeCell ref="M42:O42"/>
    <mergeCell ref="P42:R42"/>
    <mergeCell ref="T42:U42"/>
    <mergeCell ref="B39:E39"/>
    <mergeCell ref="F39:H39"/>
    <mergeCell ref="M39:O39"/>
    <mergeCell ref="P39:R39"/>
    <mergeCell ref="T39:U39"/>
    <mergeCell ref="B40:E40"/>
    <mergeCell ref="F40:H40"/>
    <mergeCell ref="M40:O40"/>
    <mergeCell ref="P40:R40"/>
    <mergeCell ref="T40:U40"/>
    <mergeCell ref="B37:E37"/>
    <mergeCell ref="F37:H37"/>
    <mergeCell ref="M37:O37"/>
    <mergeCell ref="P37:R37"/>
    <mergeCell ref="T37:U37"/>
    <mergeCell ref="B38:E38"/>
    <mergeCell ref="F38:H38"/>
    <mergeCell ref="M38:O38"/>
    <mergeCell ref="P38:R38"/>
    <mergeCell ref="T38:U38"/>
    <mergeCell ref="B36:E36"/>
    <mergeCell ref="F36:H36"/>
    <mergeCell ref="M36:O36"/>
    <mergeCell ref="P36:R36"/>
    <mergeCell ref="T36:U36"/>
    <mergeCell ref="B34:E34"/>
    <mergeCell ref="F34:H34"/>
    <mergeCell ref="M34:O34"/>
    <mergeCell ref="P34:R34"/>
    <mergeCell ref="T34:U34"/>
    <mergeCell ref="B35:E35"/>
    <mergeCell ref="F35:H35"/>
    <mergeCell ref="M35:O35"/>
    <mergeCell ref="P35:R35"/>
    <mergeCell ref="T35:U35"/>
    <mergeCell ref="B30:E30"/>
    <mergeCell ref="F30:H30"/>
    <mergeCell ref="M30:O30"/>
    <mergeCell ref="P30:R30"/>
    <mergeCell ref="T30:U30"/>
    <mergeCell ref="F32:H32"/>
    <mergeCell ref="M32:O32"/>
    <mergeCell ref="P32:R32"/>
    <mergeCell ref="T32:U32"/>
    <mergeCell ref="B28:E28"/>
    <mergeCell ref="F28:H28"/>
    <mergeCell ref="M28:O28"/>
    <mergeCell ref="P28:R28"/>
    <mergeCell ref="T28:U28"/>
    <mergeCell ref="B29:E29"/>
    <mergeCell ref="F29:H29"/>
    <mergeCell ref="M29:O29"/>
    <mergeCell ref="P29:R29"/>
    <mergeCell ref="T29:U29"/>
    <mergeCell ref="B26:E26"/>
    <mergeCell ref="F26:H26"/>
    <mergeCell ref="M26:O26"/>
    <mergeCell ref="P26:R26"/>
    <mergeCell ref="T26:U26"/>
    <mergeCell ref="B27:E27"/>
    <mergeCell ref="F27:H27"/>
    <mergeCell ref="M27:O27"/>
    <mergeCell ref="P27:R27"/>
    <mergeCell ref="T27:U27"/>
    <mergeCell ref="B24:E24"/>
    <mergeCell ref="F24:H24"/>
    <mergeCell ref="M24:O24"/>
    <mergeCell ref="P24:R24"/>
    <mergeCell ref="T24:U24"/>
    <mergeCell ref="B25:E25"/>
    <mergeCell ref="F25:H25"/>
    <mergeCell ref="M25:O25"/>
    <mergeCell ref="P25:R25"/>
    <mergeCell ref="T25:U25"/>
    <mergeCell ref="B22:E22"/>
    <mergeCell ref="F22:H22"/>
    <mergeCell ref="M22:O22"/>
    <mergeCell ref="P22:R22"/>
    <mergeCell ref="T22:U22"/>
    <mergeCell ref="B23:E23"/>
    <mergeCell ref="F23:H23"/>
    <mergeCell ref="M23:O23"/>
    <mergeCell ref="P23:R23"/>
    <mergeCell ref="T23:U23"/>
    <mergeCell ref="B20:E20"/>
    <mergeCell ref="F20:H20"/>
    <mergeCell ref="M20:O20"/>
    <mergeCell ref="P20:R20"/>
    <mergeCell ref="T20:U20"/>
    <mergeCell ref="B21:E21"/>
    <mergeCell ref="F21:H21"/>
    <mergeCell ref="M21:O21"/>
    <mergeCell ref="P21:R21"/>
    <mergeCell ref="T21:U21"/>
    <mergeCell ref="B18:E18"/>
    <mergeCell ref="F18:H18"/>
    <mergeCell ref="M18:O18"/>
    <mergeCell ref="P18:R18"/>
    <mergeCell ref="T18:U18"/>
    <mergeCell ref="B19:E19"/>
    <mergeCell ref="F19:H19"/>
    <mergeCell ref="M19:O19"/>
    <mergeCell ref="P19:R19"/>
    <mergeCell ref="T19:U19"/>
    <mergeCell ref="B16:E16"/>
    <mergeCell ref="F16:H16"/>
    <mergeCell ref="M16:O16"/>
    <mergeCell ref="P16:R16"/>
    <mergeCell ref="T16:U16"/>
    <mergeCell ref="B17:E17"/>
    <mergeCell ref="F17:H17"/>
    <mergeCell ref="M17:O17"/>
    <mergeCell ref="P17:R17"/>
    <mergeCell ref="T17:U17"/>
    <mergeCell ref="B14:E14"/>
    <mergeCell ref="F14:H14"/>
    <mergeCell ref="M14:O14"/>
    <mergeCell ref="P14:R14"/>
    <mergeCell ref="T14:U14"/>
    <mergeCell ref="B15:E15"/>
    <mergeCell ref="F15:H15"/>
    <mergeCell ref="M15:O15"/>
    <mergeCell ref="P15:R15"/>
    <mergeCell ref="T15:U15"/>
    <mergeCell ref="B12:E12"/>
    <mergeCell ref="F12:H12"/>
    <mergeCell ref="M12:O12"/>
    <mergeCell ref="P12:R12"/>
    <mergeCell ref="T12:U12"/>
    <mergeCell ref="B13:E13"/>
    <mergeCell ref="F13:H13"/>
    <mergeCell ref="M13:O13"/>
    <mergeCell ref="P13:R13"/>
    <mergeCell ref="T13:U13"/>
    <mergeCell ref="P10:R10"/>
    <mergeCell ref="T10:U10"/>
    <mergeCell ref="B11:E11"/>
    <mergeCell ref="F11:H11"/>
    <mergeCell ref="M11:O11"/>
    <mergeCell ref="P11:R11"/>
    <mergeCell ref="T11:U11"/>
    <mergeCell ref="A6:U6"/>
    <mergeCell ref="A7:Q7"/>
    <mergeCell ref="R7:U7"/>
    <mergeCell ref="A8:U8"/>
    <mergeCell ref="B9:E10"/>
    <mergeCell ref="F9:J9"/>
    <mergeCell ref="K9:O9"/>
    <mergeCell ref="P9:U9"/>
    <mergeCell ref="F10:H10"/>
    <mergeCell ref="M10:O10"/>
    <mergeCell ref="A3:B3"/>
    <mergeCell ref="C3:P3"/>
    <mergeCell ref="Q3:U3"/>
    <mergeCell ref="A4:U4"/>
    <mergeCell ref="B5:U5"/>
  </mergeCells>
  <printOptions/>
  <pageMargins left="0" right="0" top="0" bottom="0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2023-08-15T08:51:49Z</cp:lastPrinted>
  <dcterms:modified xsi:type="dcterms:W3CDTF">2023-08-15T08:55:41Z</dcterms:modified>
  <cp:category/>
  <cp:version/>
  <cp:contentType/>
  <cp:contentStatus/>
</cp:coreProperties>
</file>